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rge.fernandes\Documents\Jorge Particular\UMC\1a aula Conceito de Finanças\"/>
    </mc:Choice>
  </mc:AlternateContent>
  <xr:revisionPtr revIDLastSave="0" documentId="13_ncr:1_{4098C2C4-D3E7-41E6-A916-3EE5CE393AD6}" xr6:coauthVersionLast="47" xr6:coauthVersionMax="47" xr10:uidLastSave="{00000000-0000-0000-0000-000000000000}"/>
  <bookViews>
    <workbookView xWindow="-120" yWindow="-120" windowWidth="29040" windowHeight="15840" activeTab="1" xr2:uid="{DFB60C7E-5A87-41E4-9D1A-13ED65CA613D}"/>
  </bookViews>
  <sheets>
    <sheet name="Fluxo de Caixa Pessoal" sheetId="1" r:id="rId1"/>
    <sheet name="Orçamen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F15" i="2"/>
  <c r="F14" i="2"/>
  <c r="F13" i="2"/>
  <c r="F12" i="2"/>
  <c r="F11" i="2"/>
  <c r="F10" i="2"/>
  <c r="F9" i="2"/>
  <c r="F8" i="2"/>
  <c r="G16" i="2"/>
  <c r="G15" i="2"/>
  <c r="G14" i="2"/>
  <c r="G13" i="2"/>
  <c r="G12" i="2"/>
  <c r="D17" i="2"/>
  <c r="AB10" i="1"/>
  <c r="AB9" i="1"/>
  <c r="AB8" i="1"/>
  <c r="E16" i="2"/>
  <c r="E12" i="2"/>
  <c r="E11" i="2"/>
  <c r="G11" i="2" s="1"/>
  <c r="E10" i="2"/>
  <c r="G10" i="2" s="1"/>
  <c r="E9" i="2"/>
  <c r="G9" i="2" s="1"/>
  <c r="E8" i="2"/>
  <c r="G8" i="2" s="1"/>
  <c r="E17" i="2" l="1"/>
  <c r="G17" i="2" s="1"/>
  <c r="AB11" i="1"/>
</calcChain>
</file>

<file path=xl/sharedStrings.xml><?xml version="1.0" encoding="utf-8"?>
<sst xmlns="http://schemas.openxmlformats.org/spreadsheetml/2006/main" count="54" uniqueCount="34">
  <si>
    <t>Dia 5</t>
  </si>
  <si>
    <t>Aluguel</t>
  </si>
  <si>
    <t>Dia 7</t>
  </si>
  <si>
    <t>Escola</t>
  </si>
  <si>
    <t>Salário</t>
  </si>
  <si>
    <t>Mercado</t>
  </si>
  <si>
    <t>Dia 10</t>
  </si>
  <si>
    <t>Lazer</t>
  </si>
  <si>
    <t>Dia 15</t>
  </si>
  <si>
    <t>Transporte</t>
  </si>
  <si>
    <t>Convênio</t>
  </si>
  <si>
    <t>Médico</t>
  </si>
  <si>
    <t>Dia 30</t>
  </si>
  <si>
    <t>Poupança</t>
  </si>
  <si>
    <t>Entrada</t>
  </si>
  <si>
    <t>Saída</t>
  </si>
  <si>
    <t>FLUXO DE CAIXA</t>
  </si>
  <si>
    <t>Caixa</t>
  </si>
  <si>
    <t>Total</t>
  </si>
  <si>
    <t>Orçado</t>
  </si>
  <si>
    <t>Realizado</t>
  </si>
  <si>
    <t>Descrição/Mês</t>
  </si>
  <si>
    <t>Natur</t>
  </si>
  <si>
    <t>(+)</t>
  </si>
  <si>
    <t>(-)</t>
  </si>
  <si>
    <t>Outros</t>
  </si>
  <si>
    <t>Caixa Final</t>
  </si>
  <si>
    <t>(=)</t>
  </si>
  <si>
    <t>Caixa Inicial</t>
  </si>
  <si>
    <t>Dia 1</t>
  </si>
  <si>
    <t>Caixa Inic</t>
  </si>
  <si>
    <t>%</t>
  </si>
  <si>
    <t>Var R$</t>
  </si>
  <si>
    <t>ORÇAMENTO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</si>
</sst>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43" fontId="3" fillId="0" borderId="1" xfId="0" applyNumberFormat="1" applyFont="1" applyBorder="1"/>
    <xf numFmtId="0" fontId="4" fillId="4" borderId="0" xfId="0" applyFont="1" applyFill="1" applyAlignment="1">
      <alignment horizontal="center"/>
    </xf>
    <xf numFmtId="43" fontId="2" fillId="0" borderId="0" xfId="0" applyNumberFormat="1" applyFont="1"/>
    <xf numFmtId="43" fontId="0" fillId="0" borderId="0" xfId="0" applyNumberFormat="1"/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3" fontId="2" fillId="0" borderId="1" xfId="1" applyFont="1" applyBorder="1"/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9" fontId="2" fillId="0" borderId="1" xfId="2" applyFont="1" applyBorder="1"/>
    <xf numFmtId="9" fontId="2" fillId="5" borderId="1" xfId="2" applyFont="1" applyFill="1" applyBorder="1"/>
    <xf numFmtId="9" fontId="2" fillId="6" borderId="1" xfId="2" applyFont="1" applyFill="1" applyBorder="1"/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7" fontId="2" fillId="7" borderId="9" xfId="0" applyNumberFormat="1" applyFont="1" applyFill="1" applyBorder="1" applyAlignment="1">
      <alignment horizontal="center"/>
    </xf>
    <xf numFmtId="17" fontId="2" fillId="7" borderId="10" xfId="0" applyNumberFormat="1" applyFont="1" applyFill="1" applyBorder="1" applyAlignment="1">
      <alignment horizontal="center"/>
    </xf>
    <xf numFmtId="17" fontId="2" fillId="7" borderId="11" xfId="0" applyNumberFormat="1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3677-D99C-462E-92E9-DA518FED3529}">
  <dimension ref="C1:AB21"/>
  <sheetViews>
    <sheetView showGridLines="0" workbookViewId="0">
      <selection activeCell="U13" sqref="U13"/>
    </sheetView>
  </sheetViews>
  <sheetFormatPr defaultRowHeight="15" x14ac:dyDescent="0.25"/>
  <cols>
    <col min="3" max="3" width="0.7109375" customWidth="1"/>
    <col min="4" max="4" width="13.28515625" customWidth="1"/>
    <col min="5" max="5" width="0.85546875" customWidth="1"/>
    <col min="6" max="6" width="8.85546875" customWidth="1"/>
    <col min="7" max="7" width="16.42578125" customWidth="1"/>
    <col min="8" max="8" width="0.7109375" customWidth="1"/>
    <col min="10" max="10" width="0.7109375" customWidth="1"/>
    <col min="11" max="11" width="14" bestFit="1" customWidth="1"/>
    <col min="12" max="12" width="0.7109375" customWidth="1"/>
    <col min="13" max="13" width="9.28515625" customWidth="1"/>
    <col min="14" max="14" width="0.7109375" customWidth="1"/>
    <col min="15" max="15" width="12.42578125" customWidth="1"/>
    <col min="16" max="16" width="0.7109375" customWidth="1"/>
    <col min="18" max="18" width="12.85546875" bestFit="1" customWidth="1"/>
    <col min="19" max="19" width="0.7109375" customWidth="1"/>
    <col min="21" max="21" width="13.5703125" bestFit="1" customWidth="1"/>
    <col min="22" max="22" width="0.7109375" customWidth="1"/>
    <col min="23" max="23" width="7.42578125" customWidth="1"/>
    <col min="24" max="24" width="14.42578125" customWidth="1"/>
    <col min="25" max="25" width="0.7109375" customWidth="1"/>
    <col min="27" max="27" width="18.42578125" bestFit="1" customWidth="1"/>
    <col min="28" max="28" width="14" bestFit="1" customWidth="1"/>
  </cols>
  <sheetData>
    <row r="1" spans="3:28" ht="30" customHeight="1" x14ac:dyDescent="0.25"/>
    <row r="2" spans="3:28" ht="28.5" x14ac:dyDescent="0.45">
      <c r="D2" s="23" t="s">
        <v>16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Y2" s="11"/>
    </row>
    <row r="5" spans="3:28" ht="21" x14ac:dyDescent="0.35">
      <c r="D5" s="5" t="s">
        <v>17</v>
      </c>
      <c r="G5" s="5" t="s">
        <v>4</v>
      </c>
    </row>
    <row r="6" spans="3:28" ht="21" x14ac:dyDescent="0.35">
      <c r="D6" s="6" t="s">
        <v>29</v>
      </c>
      <c r="G6" s="6" t="s">
        <v>0</v>
      </c>
    </row>
    <row r="7" spans="3:28" ht="21" x14ac:dyDescent="0.35">
      <c r="D7" s="7">
        <v>100</v>
      </c>
      <c r="G7" s="7">
        <v>5235</v>
      </c>
    </row>
    <row r="8" spans="3:28" ht="20.25" customHeight="1" x14ac:dyDescent="0.35">
      <c r="E8" s="2"/>
      <c r="H8" s="2"/>
      <c r="AA8" s="9" t="s">
        <v>30</v>
      </c>
      <c r="AB8" s="10">
        <f>D7</f>
        <v>100</v>
      </c>
    </row>
    <row r="9" spans="3:28" ht="21" x14ac:dyDescent="0.3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AA9" s="9" t="s">
        <v>14</v>
      </c>
      <c r="AB9" s="10">
        <f>G7</f>
        <v>5235</v>
      </c>
    </row>
    <row r="10" spans="3:28" ht="21" x14ac:dyDescent="0.35">
      <c r="H10" s="2"/>
      <c r="L10" s="2"/>
      <c r="P10" s="2"/>
      <c r="S10" s="2"/>
      <c r="V10" s="2"/>
      <c r="AA10" s="9" t="s">
        <v>15</v>
      </c>
      <c r="AB10" s="10">
        <f>G13+G17+G21+K13+O13+R13+U13+U17</f>
        <v>5270</v>
      </c>
    </row>
    <row r="11" spans="3:28" ht="21" x14ac:dyDescent="0.35">
      <c r="G11" s="5" t="s">
        <v>3</v>
      </c>
      <c r="I11" s="3"/>
      <c r="K11" s="5" t="s">
        <v>5</v>
      </c>
      <c r="O11" s="5" t="s">
        <v>7</v>
      </c>
      <c r="R11" s="5" t="s">
        <v>10</v>
      </c>
      <c r="U11" s="5" t="s">
        <v>25</v>
      </c>
      <c r="AA11" s="9" t="s">
        <v>18</v>
      </c>
      <c r="AB11" s="10">
        <f>AB8+AB9-AB10</f>
        <v>65</v>
      </c>
    </row>
    <row r="12" spans="3:28" ht="21" x14ac:dyDescent="0.35">
      <c r="G12" s="6" t="s">
        <v>2</v>
      </c>
      <c r="I12" s="4"/>
      <c r="K12" s="6" t="s">
        <v>6</v>
      </c>
      <c r="O12" s="6" t="s">
        <v>8</v>
      </c>
      <c r="R12" s="6" t="s">
        <v>11</v>
      </c>
      <c r="U12" s="6" t="s">
        <v>12</v>
      </c>
    </row>
    <row r="13" spans="3:28" ht="21" x14ac:dyDescent="0.35">
      <c r="G13" s="7">
        <v>800</v>
      </c>
      <c r="I13" s="4"/>
      <c r="K13" s="7">
        <v>1200</v>
      </c>
      <c r="M13" s="4"/>
      <c r="O13" s="7">
        <v>300</v>
      </c>
      <c r="R13" s="7">
        <v>450</v>
      </c>
      <c r="U13" s="7">
        <v>550</v>
      </c>
    </row>
    <row r="14" spans="3:28" ht="21" customHeight="1" x14ac:dyDescent="0.25">
      <c r="H14" s="2"/>
      <c r="V14" s="2"/>
    </row>
    <row r="15" spans="3:28" ht="21" x14ac:dyDescent="0.35">
      <c r="G15" s="5" t="s">
        <v>1</v>
      </c>
      <c r="U15" s="5" t="s">
        <v>13</v>
      </c>
      <c r="AB15" s="13"/>
    </row>
    <row r="16" spans="3:28" ht="21" x14ac:dyDescent="0.35">
      <c r="G16" s="6" t="s">
        <v>2</v>
      </c>
      <c r="U16" s="6" t="s">
        <v>12</v>
      </c>
    </row>
    <row r="17" spans="7:21" ht="21" x14ac:dyDescent="0.35">
      <c r="G17" s="7">
        <v>1500</v>
      </c>
      <c r="U17" s="7">
        <v>350</v>
      </c>
    </row>
    <row r="18" spans="7:21" ht="21" customHeight="1" x14ac:dyDescent="0.25">
      <c r="H18" s="2"/>
    </row>
    <row r="19" spans="7:21" ht="21" x14ac:dyDescent="0.35">
      <c r="G19" s="5" t="s">
        <v>9</v>
      </c>
    </row>
    <row r="20" spans="7:21" ht="21" x14ac:dyDescent="0.35">
      <c r="G20" s="6" t="s">
        <v>2</v>
      </c>
    </row>
    <row r="21" spans="7:21" ht="21" x14ac:dyDescent="0.35">
      <c r="G21" s="7">
        <v>120</v>
      </c>
    </row>
  </sheetData>
  <mergeCells count="1">
    <mergeCell ref="D2:X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7594A-89BB-4A19-8F31-8D5DAB68B906}">
  <dimension ref="A1:W35"/>
  <sheetViews>
    <sheetView showGridLines="0" tabSelected="1" workbookViewId="0">
      <selection activeCell="F17" sqref="F17"/>
    </sheetView>
  </sheetViews>
  <sheetFormatPr defaultRowHeight="15" x14ac:dyDescent="0.25"/>
  <cols>
    <col min="3" max="3" width="19.42578125" customWidth="1"/>
    <col min="4" max="4" width="16.5703125" customWidth="1"/>
    <col min="5" max="5" width="17.7109375" bestFit="1" customWidth="1"/>
    <col min="6" max="6" width="17.7109375" customWidth="1"/>
    <col min="14" max="14" width="10.7109375" bestFit="1" customWidth="1"/>
  </cols>
  <sheetData>
    <row r="1" spans="1:23" ht="21.75" thickBo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21.75" thickBot="1" x14ac:dyDescent="0.4">
      <c r="A2" s="8"/>
      <c r="B2" s="29" t="s">
        <v>33</v>
      </c>
      <c r="C2" s="30"/>
      <c r="D2" s="30"/>
      <c r="E2" s="30"/>
      <c r="F2" s="30"/>
      <c r="G2" s="3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9" customHeight="1" thickBo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21.75" thickBot="1" x14ac:dyDescent="0.4">
      <c r="A4" s="8"/>
      <c r="B4" s="15" t="s">
        <v>22</v>
      </c>
      <c r="C4" s="15" t="s">
        <v>21</v>
      </c>
      <c r="D4" s="26">
        <v>45292</v>
      </c>
      <c r="E4" s="27"/>
      <c r="F4" s="27"/>
      <c r="G4" s="2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1.75" thickBot="1" x14ac:dyDescent="0.4">
      <c r="A5" s="8"/>
      <c r="B5" s="16"/>
      <c r="C5" s="16"/>
      <c r="D5" s="14" t="s">
        <v>19</v>
      </c>
      <c r="E5" s="14" t="s">
        <v>20</v>
      </c>
      <c r="F5" s="14" t="s">
        <v>32</v>
      </c>
      <c r="G5" s="14" t="s">
        <v>31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7.5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1" x14ac:dyDescent="0.35">
      <c r="A7" s="8"/>
      <c r="B7" s="9" t="s">
        <v>27</v>
      </c>
      <c r="C7" s="9" t="s">
        <v>28</v>
      </c>
      <c r="D7" s="17">
        <v>100</v>
      </c>
      <c r="E7" s="18"/>
      <c r="F7" s="1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21" x14ac:dyDescent="0.35">
      <c r="A8" s="8"/>
      <c r="B8" s="9" t="s">
        <v>23</v>
      </c>
      <c r="C8" s="9" t="s">
        <v>4</v>
      </c>
      <c r="D8" s="17">
        <v>5235</v>
      </c>
      <c r="E8" s="19">
        <f>'Fluxo de Caixa Pessoal'!G7</f>
        <v>5235</v>
      </c>
      <c r="F8" s="19">
        <f>E8-D8</f>
        <v>0</v>
      </c>
      <c r="G8" s="20">
        <f>E8/D8-1</f>
        <v>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21" x14ac:dyDescent="0.35">
      <c r="A9" s="8"/>
      <c r="B9" s="9" t="s">
        <v>24</v>
      </c>
      <c r="C9" s="9" t="s">
        <v>3</v>
      </c>
      <c r="D9" s="17">
        <v>-800</v>
      </c>
      <c r="E9" s="19">
        <f>'Fluxo de Caixa Pessoal'!G13*-1</f>
        <v>-800</v>
      </c>
      <c r="F9" s="19">
        <f t="shared" ref="F9:F17" si="0">E9-D9</f>
        <v>0</v>
      </c>
      <c r="G9" s="20">
        <f t="shared" ref="G9:G17" si="1">E9/D9-1</f>
        <v>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21" x14ac:dyDescent="0.35">
      <c r="A10" s="8"/>
      <c r="B10" s="9" t="s">
        <v>24</v>
      </c>
      <c r="C10" s="9" t="s">
        <v>1</v>
      </c>
      <c r="D10" s="17">
        <v>-1500</v>
      </c>
      <c r="E10" s="19">
        <f>'Fluxo de Caixa Pessoal'!G17*-1</f>
        <v>-1500</v>
      </c>
      <c r="F10" s="19">
        <f t="shared" si="0"/>
        <v>0</v>
      </c>
      <c r="G10" s="20">
        <f t="shared" si="1"/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21" x14ac:dyDescent="0.35">
      <c r="A11" s="8"/>
      <c r="B11" s="9" t="s">
        <v>24</v>
      </c>
      <c r="C11" s="9" t="s">
        <v>9</v>
      </c>
      <c r="D11" s="17">
        <v>-120</v>
      </c>
      <c r="E11" s="19">
        <f>'Fluxo de Caixa Pessoal'!G21*-1</f>
        <v>-120</v>
      </c>
      <c r="F11" s="19">
        <f t="shared" si="0"/>
        <v>0</v>
      </c>
      <c r="G11" s="20">
        <f t="shared" si="1"/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1" x14ac:dyDescent="0.35">
      <c r="A12" s="8"/>
      <c r="B12" s="9" t="s">
        <v>24</v>
      </c>
      <c r="C12" s="9" t="s">
        <v>5</v>
      </c>
      <c r="D12" s="17">
        <v>-1300</v>
      </c>
      <c r="E12" s="19">
        <f>'Fluxo de Caixa Pessoal'!K13*-1</f>
        <v>-1200</v>
      </c>
      <c r="F12" s="19">
        <f t="shared" si="0"/>
        <v>100</v>
      </c>
      <c r="G12" s="21">
        <f t="shared" si="1"/>
        <v>-7.6923076923076872E-2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21" x14ac:dyDescent="0.35">
      <c r="A13" s="8"/>
      <c r="B13" s="9" t="s">
        <v>24</v>
      </c>
      <c r="C13" s="9" t="s">
        <v>7</v>
      </c>
      <c r="D13" s="17">
        <v>-250</v>
      </c>
      <c r="E13" s="19">
        <v>-300</v>
      </c>
      <c r="F13" s="19">
        <f t="shared" si="0"/>
        <v>-50</v>
      </c>
      <c r="G13" s="22">
        <f t="shared" si="1"/>
        <v>0.19999999999999996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1" x14ac:dyDescent="0.35">
      <c r="A14" s="8"/>
      <c r="B14" s="9" t="s">
        <v>24</v>
      </c>
      <c r="C14" s="9" t="s">
        <v>11</v>
      </c>
      <c r="D14" s="17">
        <v>-450</v>
      </c>
      <c r="E14" s="19">
        <v>-450</v>
      </c>
      <c r="F14" s="19">
        <f t="shared" si="0"/>
        <v>0</v>
      </c>
      <c r="G14" s="20">
        <f t="shared" si="1"/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1" x14ac:dyDescent="0.35">
      <c r="A15" s="8"/>
      <c r="B15" s="9" t="s">
        <v>24</v>
      </c>
      <c r="C15" s="9" t="s">
        <v>25</v>
      </c>
      <c r="D15" s="17">
        <v>-300</v>
      </c>
      <c r="E15" s="19">
        <v>-550</v>
      </c>
      <c r="F15" s="19">
        <f t="shared" si="0"/>
        <v>-250</v>
      </c>
      <c r="G15" s="22">
        <f t="shared" si="1"/>
        <v>0.83333333333333326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21" x14ac:dyDescent="0.35">
      <c r="A16" s="8"/>
      <c r="B16" s="9" t="s">
        <v>24</v>
      </c>
      <c r="C16" s="9" t="s">
        <v>13</v>
      </c>
      <c r="D16" s="17">
        <v>-350</v>
      </c>
      <c r="E16" s="19">
        <f>'Fluxo de Caixa Pessoal'!U17*-1</f>
        <v>-350</v>
      </c>
      <c r="F16" s="19">
        <f t="shared" si="0"/>
        <v>0</v>
      </c>
      <c r="G16" s="20">
        <f t="shared" si="1"/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21" x14ac:dyDescent="0.35">
      <c r="A17" s="8"/>
      <c r="B17" s="9" t="s">
        <v>24</v>
      </c>
      <c r="C17" s="9" t="s">
        <v>26</v>
      </c>
      <c r="D17" s="17">
        <f>SUM(D7:D16)</f>
        <v>265</v>
      </c>
      <c r="E17" s="19">
        <f>D7+E8+E9+E10+E11+E12+E13+E14+E15+E16</f>
        <v>65</v>
      </c>
      <c r="F17" s="19">
        <f t="shared" si="0"/>
        <v>-200</v>
      </c>
      <c r="G17" s="21">
        <f t="shared" si="1"/>
        <v>-0.75471698113207553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2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21" x14ac:dyDescent="0.35">
      <c r="A19" s="8"/>
      <c r="B19" s="8"/>
      <c r="C19" s="8"/>
      <c r="D19" s="8"/>
      <c r="E19" s="12"/>
      <c r="F19" s="12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2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2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2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2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2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2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2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2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2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2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2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2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2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2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2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2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</sheetData>
  <mergeCells count="2">
    <mergeCell ref="D4:G4"/>
    <mergeCell ref="B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Fluxo de Caixa Pessoal</vt:lpstr>
      <vt:lpstr>Orçamento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Fernandes</dc:creator>
  <cp:lastModifiedBy>Jorge Fernandes</cp:lastModifiedBy>
  <dcterms:created xsi:type="dcterms:W3CDTF">2024-09-04T15:27:43Z</dcterms:created>
  <dcterms:modified xsi:type="dcterms:W3CDTF">2024-09-09T13:59:20Z</dcterms:modified>
</cp:coreProperties>
</file>